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240" yWindow="105" windowWidth="15600" windowHeight="7800"/>
  </bookViews>
  <sheets>
    <sheet name="経費明細書" sheetId="1" r:id="rId1"/>
  </sheets>
  <definedNames>
    <definedName name="Advances">経費明細書!$M$18</definedName>
    <definedName name="AllData">tblExpenses[[日付]:[雑費]]</definedName>
    <definedName name="BeginDate">経費明細書!$J$5</definedName>
    <definedName name="EndDate">経費明細書!$J$6</definedName>
    <definedName name="MileageRate">経費明細書!$M$4</definedName>
    <definedName name="_xlnm.Print_Titles" localSheetId="0">経費明細書!$10:$13</definedName>
  </definedNames>
  <calcPr calcId="162913"/>
</workbook>
</file>

<file path=xl/calcChain.xml><?xml version="1.0" encoding="utf-8"?>
<calcChain xmlns="http://schemas.openxmlformats.org/spreadsheetml/2006/main">
  <c r="I17" i="1" l="1"/>
  <c r="H17" i="1" l="1"/>
  <c r="M14" i="1"/>
  <c r="M15" i="1" l="1"/>
  <c r="M16" i="1" l="1"/>
  <c r="F17" i="1"/>
  <c r="L16" i="1" l="1"/>
  <c r="L14" i="1" l="1"/>
  <c r="E17" i="1" l="1"/>
  <c r="G17" i="1"/>
  <c r="M17" i="1" l="1"/>
  <c r="M19" i="1" s="1"/>
</calcChain>
</file>

<file path=xl/sharedStrings.xml><?xml version="1.0" encoding="utf-8"?>
<sst xmlns="http://schemas.openxmlformats.org/spreadsheetml/2006/main" count="54" uniqueCount="48">
  <si>
    <t>FAX</t>
  </si>
  <si>
    <t>425.555.0122</t>
  </si>
  <si>
    <t>425.555.0121</t>
  </si>
  <si>
    <t xml:space="preserve"> </t>
  </si>
  <si>
    <t xml:space="preserve"> 経費明細書</t>
  </si>
  <si>
    <t>蓬莱堂株式会社</t>
  </si>
  <si>
    <t>〒990-9999 東京都豊島区池袋蓬莱堂通り 123</t>
  </si>
  <si>
    <t>電話</t>
  </si>
  <si>
    <t>氏名</t>
  </si>
  <si>
    <t>姓 名</t>
  </si>
  <si>
    <t>目的</t>
  </si>
  <si>
    <t>年次営業セミナー</t>
  </si>
  <si>
    <t>マイレージ レート</t>
  </si>
  <si>
    <t>部署</t>
  </si>
  <si>
    <t>営業部</t>
  </si>
  <si>
    <t>開始日</t>
  </si>
  <si>
    <t>食事代</t>
  </si>
  <si>
    <t>電子メール</t>
  </si>
  <si>
    <t>info@horaido.com</t>
  </si>
  <si>
    <t>職位</t>
  </si>
  <si>
    <t>管理責任者</t>
  </si>
  <si>
    <t>終了日</t>
  </si>
  <si>
    <t>宿泊代</t>
  </si>
  <si>
    <t>Web</t>
  </si>
  <si>
    <t>www.horaido.com</t>
  </si>
  <si>
    <t>上司</t>
  </si>
  <si>
    <t>作成者</t>
  </si>
  <si>
    <t>電話代</t>
  </si>
  <si>
    <t>承認者</t>
  </si>
  <si>
    <t>雑費</t>
  </si>
  <si>
    <t>日付</t>
  </si>
  <si>
    <t>勘定科目</t>
  </si>
  <si>
    <t>内容</t>
  </si>
  <si>
    <t>交通費</t>
  </si>
  <si>
    <t>開始</t>
  </si>
  <si>
    <t>終了</t>
  </si>
  <si>
    <t>合計</t>
  </si>
  <si>
    <t>営業経費</t>
    <phoneticPr fontId="18"/>
  </si>
  <si>
    <t>営業経費</t>
    <phoneticPr fontId="18"/>
  </si>
  <si>
    <t>旅費</t>
    <phoneticPr fontId="18"/>
  </si>
  <si>
    <t>営業会議</t>
    <phoneticPr fontId="18"/>
  </si>
  <si>
    <t>宿泊費</t>
    <phoneticPr fontId="18"/>
  </si>
  <si>
    <t>食費</t>
    <phoneticPr fontId="18"/>
  </si>
  <si>
    <t>通信費</t>
  </si>
  <si>
    <t>走行距離</t>
    <phoneticPr fontId="18"/>
  </si>
  <si>
    <t>小計</t>
    <phoneticPr fontId="18"/>
  </si>
  <si>
    <t>支払済み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</si>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</sst>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¥&quot;#,##0;&quot;¥&quot;\-#,##0"/>
    <numFmt numFmtId="43" formatCode="_ * #,##0.00_ ;_ * \-#,##0.00_ ;_ * &quot;-&quot;??_ ;_ @_ "/>
    <numFmt numFmtId="176" formatCode="&quot;$&quot;#,##0.00_);\(&quot;$&quot;#,##0.00\)"/>
    <numFmt numFmtId="177" formatCode="_(&quot;$&quot;* #,##0.00_);_(&quot;$&quot;* \(#,##0.00\);_(&quot;$&quot;* &quot;-&quot;??_);_(@_)"/>
    <numFmt numFmtId="178" formatCode="&quot;$&quot;#,##0.00&quot;/day&quot;"/>
    <numFmt numFmtId="179" formatCode="#,##0.0_)&quot; mi.&quot;;\(#,##0.0\)&quot; mi.&quot;"/>
    <numFmt numFmtId="180" formatCode="&quot;¥&quot;#,##0&quot;/km&quot;"/>
    <numFmt numFmtId="181" formatCode="&quot;¥&quot;#,##0&quot;/日&quot;"/>
    <numFmt numFmtId="182" formatCode="&quot;¥&quot;#,##0&quot;/泊&quot;"/>
    <numFmt numFmtId="183" formatCode="&quot;¥&quot;#,##0_);\(&quot;$&quot;#,##0\)"/>
    <numFmt numFmtId="184" formatCode="&quot;¥&quot;#,###\-_)"/>
    <numFmt numFmtId="185" formatCode="#,##0.0_)&quot; km&quot;;\(#,##0.0\)&quot; km&quot;"/>
  </numFmts>
  <fonts count="19" x14ac:knownFonts="1"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4"/>
      <name val="ＭＳ Ｐゴシック"/>
      <family val="2"/>
      <scheme val="minor"/>
    </font>
    <font>
      <u/>
      <sz val="10"/>
      <color theme="4"/>
      <name val="ＭＳ Ｐゴシック"/>
      <family val="2"/>
      <scheme val="minor"/>
    </font>
    <font>
      <sz val="10"/>
      <color theme="3" tint="0.24994659260841701"/>
      <name val="ＭＳ Ｐゴシック"/>
      <family val="2"/>
      <scheme val="major"/>
    </font>
    <font>
      <sz val="11"/>
      <color theme="3"/>
      <name val="ＭＳ Ｐゴシック"/>
      <family val="2"/>
      <scheme val="major"/>
    </font>
    <font>
      <sz val="22"/>
      <color theme="3"/>
      <name val="ＭＳ Ｐゴシック"/>
      <family val="2"/>
      <scheme val="major"/>
    </font>
    <font>
      <sz val="10"/>
      <color theme="3"/>
      <name val="ＭＳ Ｐゴシック"/>
      <family val="1"/>
      <scheme val="major"/>
    </font>
    <font>
      <sz val="10"/>
      <color theme="3"/>
      <name val="ＭＳ Ｐゴシック"/>
      <family val="2"/>
      <scheme val="minor"/>
    </font>
    <font>
      <sz val="22"/>
      <color theme="3"/>
      <name val="Meiryo UI"/>
      <family val="2"/>
    </font>
    <font>
      <sz val="10"/>
      <color theme="1"/>
      <name val="Meiryo UI"/>
      <family val="2"/>
    </font>
    <font>
      <sz val="11"/>
      <color theme="3"/>
      <name val="Meiryo UI"/>
      <family val="2"/>
    </font>
    <font>
      <sz val="10"/>
      <color theme="3"/>
      <name val="Meiryo UI"/>
      <family val="2"/>
    </font>
    <font>
      <sz val="9"/>
      <color theme="1"/>
      <name val="Meiryo UI"/>
      <family val="2"/>
    </font>
    <font>
      <sz val="10"/>
      <color theme="4"/>
      <name val="Meiryo UI"/>
      <family val="2"/>
    </font>
    <font>
      <sz val="9"/>
      <color theme="3"/>
      <name val="Meiryo UI"/>
      <family val="2"/>
    </font>
    <font>
      <sz val="9"/>
      <color theme="4" tint="-0.499984740745262"/>
      <name val="Meiryo UI"/>
      <family val="2"/>
    </font>
    <font>
      <b/>
      <sz val="10"/>
      <color theme="3"/>
      <name val="Meiryo UI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9" fillId="0" borderId="0" xfId="3" applyFont="1" applyAlignment="1">
      <alignment horizontal="left" indent="1"/>
    </xf>
    <xf numFmtId="0" fontId="9" fillId="0" borderId="0" xfId="3" applyFont="1" applyAlignment="1"/>
    <xf numFmtId="0" fontId="10" fillId="0" borderId="0" xfId="0" applyFont="1">
      <alignment vertical="center"/>
    </xf>
    <xf numFmtId="0" fontId="11" fillId="0" borderId="0" xfId="5" applyFont="1" applyAlignment="1">
      <alignment horizontal="left" vertical="center"/>
    </xf>
    <xf numFmtId="0" fontId="9" fillId="0" borderId="0" xfId="3" applyFont="1" applyAlignment="1">
      <alignment vertical="center"/>
    </xf>
    <xf numFmtId="0" fontId="12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12" fillId="0" borderId="1" xfId="6" applyFont="1" applyBorder="1" applyAlignment="1">
      <alignment vertical="center"/>
    </xf>
    <xf numFmtId="0" fontId="12" fillId="0" borderId="0" xfId="7" applyFont="1" applyAlignment="1">
      <alignment horizontal="left" vertical="center" indent="1"/>
    </xf>
    <xf numFmtId="0" fontId="13" fillId="0" borderId="0" xfId="0" applyFont="1" applyAlignment="1">
      <alignment vertical="center"/>
    </xf>
    <xf numFmtId="14" fontId="12" fillId="0" borderId="0" xfId="7" applyNumberFormat="1" applyFont="1" applyBorder="1" applyAlignment="1">
      <alignment horizontal="left" vertical="center" indent="1"/>
    </xf>
    <xf numFmtId="14" fontId="14" fillId="0" borderId="0" xfId="0" applyNumberFormat="1" applyFont="1" applyAlignment="1">
      <alignment horizontal="left" vertical="center"/>
    </xf>
    <xf numFmtId="178" fontId="12" fillId="0" borderId="0" xfId="7" applyNumberFormat="1" applyFont="1" applyBorder="1" applyAlignment="1">
      <alignment horizontal="left" vertical="center" indent="1"/>
    </xf>
    <xf numFmtId="0" fontId="14" fillId="0" borderId="0" xfId="4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2" fillId="0" borderId="0" xfId="7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2" fillId="0" borderId="1" xfId="6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6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176" fontId="10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2" fillId="0" borderId="1" xfId="6" applyFont="1" applyBorder="1" applyAlignment="1">
      <alignment horizontal="right" indent="1"/>
    </xf>
    <xf numFmtId="180" fontId="12" fillId="0" borderId="0" xfId="7" applyNumberFormat="1" applyFont="1" applyBorder="1" applyAlignment="1">
      <alignment horizontal="left" vertical="center" indent="1"/>
    </xf>
    <xf numFmtId="181" fontId="12" fillId="0" borderId="0" xfId="7" applyNumberFormat="1" applyFont="1" applyBorder="1" applyAlignment="1">
      <alignment horizontal="left" vertical="center" indent="1"/>
    </xf>
    <xf numFmtId="182" fontId="12" fillId="0" borderId="0" xfId="7" applyNumberFormat="1" applyFont="1" applyBorder="1" applyAlignment="1">
      <alignment horizontal="left" vertical="center" indent="1"/>
    </xf>
    <xf numFmtId="183" fontId="10" fillId="0" borderId="0" xfId="2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vertical="center"/>
    </xf>
    <xf numFmtId="183" fontId="17" fillId="0" borderId="0" xfId="0" applyNumberFormat="1" applyFont="1" applyAlignment="1"/>
    <xf numFmtId="183" fontId="10" fillId="0" borderId="0" xfId="2" applyNumberFormat="1" applyFont="1" applyFill="1" applyBorder="1" applyAlignment="1">
      <alignment vertical="center"/>
    </xf>
    <xf numFmtId="184" fontId="10" fillId="0" borderId="0" xfId="0" applyNumberFormat="1" applyFont="1" applyFill="1" applyBorder="1" applyAlignment="1">
      <alignment vertical="center"/>
    </xf>
    <xf numFmtId="185" fontId="10" fillId="0" borderId="0" xfId="1" applyNumberFormat="1" applyFont="1" applyFill="1" applyBorder="1" applyAlignment="1">
      <alignment horizontal="right" vertical="center"/>
    </xf>
    <xf numFmtId="5" fontId="10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</cellXfs>
  <cellStyles count="10">
    <cellStyle name="タイトル" xfId="3" builtinId="15" customBuiltin="1"/>
    <cellStyle name="ハイパーリンク" xfId="4" builtinId="8" customBuiltin="1"/>
    <cellStyle name="桁区切り [0.00]" xfId="1" builtinId="3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通貨 [0.00]" xfId="2" builtinId="4"/>
    <cellStyle name="標準" xfId="0" builtinId="0" customBuiltin="1"/>
    <cellStyle name="表示済みのハイパーリンク" xfId="9" builtinId="9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&quot;$&quot;#,##0.00_);\(&quot;$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9" formatCode="&quot;¥&quot;#,##0;&quot;¥&quot;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4" formatCode="&quot;¥&quot;#,###\-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83" formatCode="&quot;¥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ExpenseReport_Table1" pivot="0" count="3">
      <tableStyleElement type="wholeTable" dxfId="29"/>
      <tableStyleElement type="headerRow" dxfId="28"/>
      <tableStyleElement type="totalRow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Expenses" displayName="tblExpenses" ref="B13:M17" totalsRowCount="1" headerRowDxfId="22" dataDxfId="21" totalsRowDxfId="20">
  <tableColumns count="12">
    <tableColumn id="1" name="日付" totalsRowLabel="合計" dataDxfId="19" totalsRowDxfId="18"/>
    <tableColumn id="2" name="勘定科目" dataDxfId="17" totalsRowDxfId="16"/>
    <tableColumn id="3" name="内容" dataDxfId="15" totalsRowDxfId="14"/>
    <tableColumn id="4" name="宿泊費" totalsRowFunction="sum" totalsRowDxfId="13"/>
    <tableColumn id="5" name="交通費" totalsRowFunction="sum" totalsRowDxfId="12"/>
    <tableColumn id="8" name="食費" totalsRowFunction="sum" totalsRowDxfId="11"/>
    <tableColumn id="9" name="通信費" totalsRowFunction="sum" dataDxfId="10" totalsRowDxfId="9"/>
    <tableColumn id="10" name="雑費" totalsRowFunction="sum" totalsRowDxfId="8"/>
    <tableColumn id="6" name="開始" dataDxfId="7" totalsRowDxfId="6"/>
    <tableColumn id="7" name="終了" dataDxfId="5" totalsRowDxfId="4"/>
    <tableColumn id="12" name="小計" dataDxfId="3" totalsRowDxfId="2">
      <calculatedColumnFormula>SUM(tblExpenses[[#This Row],[宿泊費]:[雑費]],(tblExpenses[[#This Row],[終了]]-tblExpenses[[#This Row],[開始]])*MileageRate)</calculatedColumnFormula>
    </tableColumn>
    <tableColumn id="11" name="合計" totalsRowFunction="sum" dataDxfId="1" totalsRowDxfId="0">
      <calculatedColumnFormula>SUM(tblExpenses[[#This Row],[宿泊費]:[交通費]],tblExpenses[[#This Row],[食費]:[雑費]],((tblExpenses[[#This Row],[終了]]-tblExpenses[[#This Row],[開始]])*(MileageRate)))</calculatedColumnFormula>
    </tableColumn>
  </tableColumns>
  <tableStyleInfo name="ExpenseReport_Table1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ile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N19"/>
  <sheetViews>
    <sheetView showGridLines="0" tabSelected="1" zoomScaleNormal="100" workbookViewId="0">
      <selection activeCell="D8" sqref="D8"/>
    </sheetView>
  </sheetViews>
  <sheetFormatPr defaultRowHeight="24" customHeight="1" x14ac:dyDescent="0.15"/>
  <cols>
    <col min="1" max="1" width="2.7109375" style="3" customWidth="1"/>
    <col min="2" max="2" width="13.42578125" style="3" customWidth="1"/>
    <col min="3" max="3" width="13.85546875" style="3" customWidth="1"/>
    <col min="4" max="4" width="18.85546875" style="3" customWidth="1"/>
    <col min="5" max="5" width="15.28515625" style="3" customWidth="1"/>
    <col min="6" max="6" width="14.85546875" style="3" bestFit="1" customWidth="1"/>
    <col min="7" max="7" width="13.5703125" style="3" bestFit="1" customWidth="1"/>
    <col min="8" max="8" width="11.28515625" style="3" customWidth="1"/>
    <col min="9" max="9" width="15.42578125" style="3" customWidth="1"/>
    <col min="10" max="10" width="19.5703125" style="3" customWidth="1"/>
    <col min="11" max="11" width="14.28515625" style="3" customWidth="1"/>
    <col min="12" max="12" width="16.28515625" style="3" bestFit="1" customWidth="1"/>
    <col min="13" max="13" width="18.5703125" style="3" bestFit="1" customWidth="1"/>
    <col min="14" max="14" width="2.7109375" style="3" customWidth="1"/>
    <col min="15" max="16384" width="9.140625" style="3"/>
  </cols>
  <sheetData>
    <row r="1" spans="1:14" ht="36.75" customHeight="1" x14ac:dyDescent="0.45">
      <c r="A1" s="1" t="s">
        <v>4</v>
      </c>
      <c r="B1" s="2"/>
      <c r="C1" s="2"/>
      <c r="D1" s="2"/>
    </row>
    <row r="2" spans="1:14" ht="15" customHeight="1" x14ac:dyDescent="0.15">
      <c r="B2" s="4" t="s">
        <v>5</v>
      </c>
      <c r="C2" s="5"/>
      <c r="D2" s="5"/>
    </row>
    <row r="3" spans="1:14" ht="30.75" customHeight="1" x14ac:dyDescent="0.15">
      <c r="B3" s="6" t="s">
        <v>6</v>
      </c>
      <c r="C3" s="7"/>
      <c r="D3" s="7"/>
      <c r="E3" s="7"/>
    </row>
    <row r="4" spans="1:14" ht="18" customHeight="1" x14ac:dyDescent="0.15">
      <c r="B4" s="8" t="s">
        <v>7</v>
      </c>
      <c r="C4" s="9" t="s">
        <v>2</v>
      </c>
      <c r="D4" s="10"/>
      <c r="E4" s="8" t="s">
        <v>8</v>
      </c>
      <c r="F4" s="9" t="s">
        <v>9</v>
      </c>
      <c r="G4" s="10"/>
      <c r="H4" s="10"/>
      <c r="I4" s="8" t="s">
        <v>10</v>
      </c>
      <c r="J4" s="9" t="s">
        <v>11</v>
      </c>
      <c r="K4" s="10"/>
      <c r="L4" s="8" t="s">
        <v>12</v>
      </c>
      <c r="M4" s="36">
        <v>50</v>
      </c>
    </row>
    <row r="5" spans="1:14" ht="18" customHeight="1" x14ac:dyDescent="0.15">
      <c r="B5" s="8" t="s">
        <v>0</v>
      </c>
      <c r="C5" s="9" t="s">
        <v>1</v>
      </c>
      <c r="D5" s="10"/>
      <c r="E5" s="8" t="s">
        <v>13</v>
      </c>
      <c r="F5" s="9" t="s">
        <v>14</v>
      </c>
      <c r="G5" s="10"/>
      <c r="H5" s="10"/>
      <c r="I5" s="8" t="s">
        <v>15</v>
      </c>
      <c r="J5" s="11">
        <v>41244</v>
      </c>
      <c r="K5" s="12"/>
      <c r="L5" s="8" t="s">
        <v>16</v>
      </c>
      <c r="M5" s="37">
        <v>3000</v>
      </c>
    </row>
    <row r="6" spans="1:14" ht="18" customHeight="1" x14ac:dyDescent="0.15">
      <c r="B6" s="8" t="s">
        <v>17</v>
      </c>
      <c r="C6" s="14" t="s">
        <v>18</v>
      </c>
      <c r="D6" s="10"/>
      <c r="E6" s="8" t="s">
        <v>19</v>
      </c>
      <c r="F6" s="9" t="s">
        <v>20</v>
      </c>
      <c r="G6" s="10"/>
      <c r="H6" s="15"/>
      <c r="I6" s="8" t="s">
        <v>21</v>
      </c>
      <c r="J6" s="11">
        <v>41248</v>
      </c>
      <c r="K6" s="12"/>
      <c r="L6" s="8" t="s">
        <v>22</v>
      </c>
      <c r="M6" s="38">
        <v>20000</v>
      </c>
    </row>
    <row r="7" spans="1:14" ht="18" customHeight="1" x14ac:dyDescent="0.15">
      <c r="B7" s="8" t="s">
        <v>23</v>
      </c>
      <c r="C7" s="14" t="s">
        <v>24</v>
      </c>
      <c r="D7" s="10"/>
      <c r="E7" s="8" t="s">
        <v>25</v>
      </c>
      <c r="F7" s="9" t="s">
        <v>9</v>
      </c>
      <c r="G7" s="10"/>
      <c r="H7" s="15"/>
      <c r="I7" s="8" t="s">
        <v>26</v>
      </c>
      <c r="J7" s="16" t="s">
        <v>9</v>
      </c>
      <c r="K7" s="17"/>
      <c r="L7" s="8" t="s">
        <v>27</v>
      </c>
      <c r="M7" s="37">
        <v>1000</v>
      </c>
    </row>
    <row r="8" spans="1:14" ht="18" customHeight="1" x14ac:dyDescent="0.15">
      <c r="B8" s="15"/>
      <c r="C8" s="15"/>
      <c r="D8" s="10"/>
      <c r="E8" s="15"/>
      <c r="F8" s="15"/>
      <c r="G8" s="10"/>
      <c r="H8" s="15"/>
      <c r="I8" s="18" t="s">
        <v>28</v>
      </c>
      <c r="J8" s="16" t="s">
        <v>9</v>
      </c>
      <c r="K8" s="19"/>
      <c r="L8" s="18" t="s">
        <v>29</v>
      </c>
      <c r="M8" s="37">
        <v>5000</v>
      </c>
    </row>
    <row r="9" spans="1:14" ht="7.5" customHeight="1" x14ac:dyDescent="0.15">
      <c r="B9" s="15"/>
      <c r="C9" s="15"/>
      <c r="D9" s="10"/>
      <c r="E9" s="15"/>
      <c r="F9" s="15"/>
      <c r="G9" s="10"/>
      <c r="H9" s="15"/>
      <c r="I9" s="20"/>
      <c r="J9" s="16"/>
      <c r="K9" s="19"/>
      <c r="L9" s="20"/>
      <c r="M9" s="13"/>
    </row>
    <row r="10" spans="1:14" ht="11.25" customHeight="1" x14ac:dyDescent="0.15">
      <c r="B10" s="7"/>
      <c r="C10" s="7"/>
      <c r="D10" s="7"/>
      <c r="E10" s="7"/>
      <c r="F10" s="7"/>
      <c r="G10" s="7"/>
      <c r="H10" s="7"/>
      <c r="I10" s="7"/>
      <c r="J10" s="21"/>
      <c r="K10" s="46" t="s">
        <v>44</v>
      </c>
      <c r="L10" s="21"/>
      <c r="M10" s="7"/>
      <c r="N10" s="3" t="s">
        <v>3</v>
      </c>
    </row>
    <row r="11" spans="1:14" ht="9" customHeight="1" x14ac:dyDescent="0.15">
      <c r="B11" s="7"/>
      <c r="C11" s="7"/>
      <c r="D11" s="7"/>
      <c r="E11" s="7"/>
      <c r="F11" s="7"/>
      <c r="G11" s="7"/>
      <c r="H11" s="7"/>
      <c r="I11" s="21"/>
      <c r="J11" s="22"/>
      <c r="K11" s="46"/>
      <c r="L11" s="23"/>
      <c r="M11" s="7"/>
      <c r="N11" s="3" t="s">
        <v>3</v>
      </c>
    </row>
    <row r="12" spans="1:14" ht="5.25" customHeight="1" x14ac:dyDescent="0.15">
      <c r="B12" s="7"/>
      <c r="C12" s="7"/>
      <c r="D12" s="7"/>
      <c r="E12" s="7"/>
      <c r="F12" s="7"/>
      <c r="G12" s="7"/>
      <c r="H12" s="7"/>
      <c r="I12" s="7"/>
      <c r="J12" s="24"/>
      <c r="K12" s="25"/>
      <c r="L12" s="24"/>
      <c r="M12" s="7"/>
    </row>
    <row r="13" spans="1:14" s="15" customFormat="1" ht="24" customHeight="1" x14ac:dyDescent="0.15">
      <c r="B13" s="26" t="s">
        <v>30</v>
      </c>
      <c r="C13" s="26" t="s">
        <v>31</v>
      </c>
      <c r="D13" s="26" t="s">
        <v>32</v>
      </c>
      <c r="E13" s="26" t="s">
        <v>41</v>
      </c>
      <c r="F13" s="26" t="s">
        <v>33</v>
      </c>
      <c r="G13" s="26" t="s">
        <v>42</v>
      </c>
      <c r="H13" s="26" t="s">
        <v>43</v>
      </c>
      <c r="I13" s="26" t="s">
        <v>29</v>
      </c>
      <c r="J13" s="26" t="s">
        <v>34</v>
      </c>
      <c r="K13" s="26" t="s">
        <v>35</v>
      </c>
      <c r="L13" s="26" t="s">
        <v>45</v>
      </c>
      <c r="M13" s="26" t="s">
        <v>36</v>
      </c>
    </row>
    <row r="14" spans="1:14" s="15" customFormat="1" ht="24" customHeight="1" x14ac:dyDescent="0.15">
      <c r="B14" s="27">
        <v>41244</v>
      </c>
      <c r="C14" s="28" t="s">
        <v>37</v>
      </c>
      <c r="D14" s="28" t="s">
        <v>39</v>
      </c>
      <c r="E14" s="29"/>
      <c r="F14" s="30"/>
      <c r="G14" s="30"/>
      <c r="H14" s="30"/>
      <c r="I14" s="30"/>
      <c r="J14" s="44">
        <v>18311.900000000001</v>
      </c>
      <c r="K14" s="44">
        <v>18436.900000000001</v>
      </c>
      <c r="L14" s="44">
        <f>SUM(tblExpenses[[#This Row],[宿泊費]:[雑費]],(tblExpenses[[#This Row],[終了]]-tblExpenses[[#This Row],[開始]])*MileageRate)</f>
        <v>6250</v>
      </c>
      <c r="M14" s="39">
        <f>SUM(tblExpenses[[#This Row],[宿泊費]:[交通費]],tblExpenses[[#This Row],[食費]:[雑費]],((tblExpenses[[#This Row],[終了]]-tblExpenses[[#This Row],[開始]])*(MileageRate)))</f>
        <v>6250</v>
      </c>
    </row>
    <row r="15" spans="1:14" s="15" customFormat="1" ht="24" customHeight="1" x14ac:dyDescent="0.15">
      <c r="B15" s="27">
        <v>41245</v>
      </c>
      <c r="C15" s="28" t="s">
        <v>38</v>
      </c>
      <c r="D15" s="28" t="s">
        <v>40</v>
      </c>
      <c r="E15" s="42">
        <v>44500</v>
      </c>
      <c r="F15" s="39">
        <v>22500</v>
      </c>
      <c r="G15" s="39">
        <v>2000</v>
      </c>
      <c r="H15" s="30"/>
      <c r="I15" s="39">
        <v>500</v>
      </c>
      <c r="J15" s="31"/>
      <c r="K15" s="31"/>
      <c r="L15" s="31"/>
      <c r="M15" s="39">
        <f>SUM(tblExpenses[[#This Row],[宿泊費]:[交通費]],tblExpenses[[#This Row],[食費]:[雑費]],((tblExpenses[[#This Row],[終了]]-tblExpenses[[#This Row],[開始]])*(MileageRate)))</f>
        <v>69500</v>
      </c>
    </row>
    <row r="16" spans="1:14" s="15" customFormat="1" ht="24" customHeight="1" x14ac:dyDescent="0.15">
      <c r="B16" s="27"/>
      <c r="C16" s="28"/>
      <c r="D16" s="28"/>
      <c r="E16" s="29"/>
      <c r="F16" s="30"/>
      <c r="G16" s="30"/>
      <c r="H16" s="30"/>
      <c r="I16" s="30"/>
      <c r="J16" s="31"/>
      <c r="K16" s="31"/>
      <c r="L16" s="44">
        <f>SUM(tblExpenses[[#This Row],[宿泊費]:[雑費]],(tblExpenses[[#This Row],[終了]]-tblExpenses[[#This Row],[開始]])*MileageRate)</f>
        <v>0</v>
      </c>
      <c r="M16" s="39">
        <f>SUM(tblExpenses[[#This Row],[宿泊費]:[交通費]],tblExpenses[[#This Row],[食費]:[雑費]],((tblExpenses[[#This Row],[終了]]-tblExpenses[[#This Row],[開始]])*(MileageRate)))</f>
        <v>0</v>
      </c>
    </row>
    <row r="17" spans="2:13" ht="24" customHeight="1" x14ac:dyDescent="0.15">
      <c r="B17" s="28" t="s">
        <v>36</v>
      </c>
      <c r="C17" s="32"/>
      <c r="D17" s="32"/>
      <c r="E17" s="40">
        <f>SUBTOTAL(109,tblExpenses[宿泊費])</f>
        <v>44500</v>
      </c>
      <c r="F17" s="40">
        <f>SUBTOTAL(109,tblExpenses[交通費])</f>
        <v>22500</v>
      </c>
      <c r="G17" s="40">
        <f>SUBTOTAL(109,tblExpenses[食費])</f>
        <v>2000</v>
      </c>
      <c r="H17" s="43">
        <f>SUBTOTAL(109,tblExpenses[通信費])</f>
        <v>0</v>
      </c>
      <c r="I17" s="45">
        <f>SUBTOTAL(109,tblExpenses[雑費])</f>
        <v>500</v>
      </c>
      <c r="J17" s="33"/>
      <c r="K17" s="34"/>
      <c r="L17" s="34"/>
      <c r="M17" s="40">
        <f>SUBTOTAL(109,tblExpenses[合計])</f>
        <v>75750</v>
      </c>
    </row>
    <row r="18" spans="2:13" ht="24" customHeight="1" x14ac:dyDescent="0.25">
      <c r="L18" s="35" t="s">
        <v>46</v>
      </c>
      <c r="M18" s="41">
        <v>0</v>
      </c>
    </row>
    <row r="19" spans="2:13" ht="24" customHeight="1" x14ac:dyDescent="0.25">
      <c r="L19" s="35" t="s">
        <v>47</v>
      </c>
      <c r="M19" s="41">
        <f>tblExpenses[[#Totals],[合計]]-Advances</f>
        <v>75750</v>
      </c>
    </row>
  </sheetData>
  <mergeCells count="1">
    <mergeCell ref="K10:K11"/>
  </mergeCells>
  <phoneticPr fontId="18"/>
  <conditionalFormatting sqref="E14:I16">
    <cfRule type="expression" dxfId="26" priority="4">
      <formula>E14&lt;0</formula>
    </cfRule>
  </conditionalFormatting>
  <conditionalFormatting sqref="J14:L16">
    <cfRule type="expression" dxfId="25" priority="19">
      <formula>($K14&lt;&gt;"")*($J14&lt;&gt;"")*($K14&lt;$J14)</formula>
    </cfRule>
  </conditionalFormatting>
  <conditionalFormatting sqref="B14:B16">
    <cfRule type="expression" dxfId="24" priority="35">
      <formula>(($B14&lt;$J$5)+($B14&gt;$J$6))*($B14&lt;&gt;"")</formula>
    </cfRule>
  </conditionalFormatting>
  <conditionalFormatting sqref="G14:G16">
    <cfRule type="expression" dxfId="23" priority="43">
      <formula>SUMIF($B$14:$B$16,$B14,$G$14:$G$16)&gt;$M$5</formula>
    </cfRule>
  </conditionalFormatting>
  <printOptions horizontalCentered="1"/>
  <pageMargins left="0.25" right="0.25" top="0.75" bottom="0.75" header="0.3" footer="0.3"/>
  <pageSetup scale="85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875CE0-D4F6-4B19-956B-C73143904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経費明細書</vt:lpstr>
      <vt:lpstr>Advances</vt:lpstr>
      <vt:lpstr>AllData</vt:lpstr>
      <vt:lpstr>BeginDate</vt:lpstr>
      <vt:lpstr>EndDate</vt:lpstr>
      <vt:lpstr>MileageRate</vt:lpstr>
      <vt:lpstr>経費明細書!Print_Titles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経費明細書</dc:title>
  <dc:creator/>
  <cp:keywords/>
  <cp:lastModifiedBy/>
  <dcterms:created xsi:type="dcterms:W3CDTF">2017-09-30T10:49:50Z</dcterms:created>
  <dcterms:modified xsi:type="dcterms:W3CDTF">2017-09-30T10:49:51Z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